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rior\Dropbox (AAA - AmerAmbAssoc)\AAA - AmerAmbAssoc Team Folder\Coronavirus Response Work Group\"/>
    </mc:Choice>
  </mc:AlternateContent>
  <xr:revisionPtr revIDLastSave="0" documentId="13_ncr:1_{F8EF165E-5805-49E3-8D08-02C701B72FAB}" xr6:coauthVersionLast="45" xr6:coauthVersionMax="45" xr10:uidLastSave="{00000000-0000-0000-0000-000000000000}"/>
  <workbookProtection workbookAlgorithmName="SHA-512" workbookHashValue="Dbx0n5WAqS4gieov/875rANir7DJWq6W16ZO+HUe3Qu5EuVXjompZXC36sxS9Ay/XbYVxI2ajFAT6KDYI3L4Iw==" workbookSaltValue="p5JJjaVdXf8OP3qevfeaFw==" workbookSpinCount="100000" lockStructure="1"/>
  <bookViews>
    <workbookView xWindow="-98" yWindow="-98" windowWidth="19396" windowHeight="10395" xr2:uid="{00000000-000D-0000-FFFF-FFFF00000000}"/>
  </bookViews>
  <sheets>
    <sheet name="RequiredInputs" sheetId="4" r:id="rId1"/>
    <sheet name="Revenues" sheetId="1" r:id="rId2"/>
    <sheet name="Expenses" sheetId="2" r:id="rId3"/>
    <sheet name="AvailableFinancialRelief" sheetId="3" r:id="rId4"/>
    <sheet name="Financial Impact Analysi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2" l="1"/>
  <c r="E17" i="2"/>
  <c r="E15" i="2"/>
  <c r="E16" i="2" s="1"/>
  <c r="E9" i="2"/>
  <c r="E8" i="2"/>
  <c r="E5" i="2"/>
  <c r="E14" i="2"/>
  <c r="D15" i="2"/>
  <c r="H7" i="1"/>
  <c r="H6" i="1"/>
  <c r="E20" i="2" l="1"/>
  <c r="B16" i="5" s="1"/>
  <c r="D6" i="2"/>
  <c r="B9" i="3"/>
  <c r="A12" i="3" s="1"/>
  <c r="B6" i="3"/>
  <c r="B10" i="3" l="1"/>
  <c r="B11" i="3" s="1"/>
  <c r="B12" i="3" s="1"/>
  <c r="B5" i="3"/>
  <c r="B4" i="3" s="1"/>
  <c r="B8" i="2"/>
  <c r="B7" i="2"/>
  <c r="B5" i="2"/>
  <c r="B13" i="1"/>
  <c r="B12" i="1"/>
  <c r="B7" i="1"/>
  <c r="B6" i="1"/>
  <c r="E7" i="1"/>
  <c r="E6" i="1"/>
  <c r="E6" i="2" l="1"/>
  <c r="B15" i="1"/>
  <c r="H12" i="1" s="1"/>
  <c r="B16" i="1"/>
  <c r="H13" i="1" s="1"/>
  <c r="E7" i="2"/>
  <c r="B6" i="2"/>
  <c r="B11" i="2" s="1"/>
  <c r="B14" i="3"/>
  <c r="B17" i="3" s="1"/>
  <c r="B18" i="3" s="1"/>
  <c r="B14" i="5" s="1"/>
  <c r="B14" i="1"/>
  <c r="B17" i="1" s="1"/>
  <c r="H14" i="1" l="1"/>
  <c r="H17" i="1" s="1"/>
  <c r="H15" i="1"/>
  <c r="E13" i="1"/>
  <c r="E16" i="1" s="1"/>
  <c r="E12" i="1"/>
  <c r="E15" i="1" s="1"/>
  <c r="E11" i="2"/>
  <c r="E8" i="5" s="1"/>
  <c r="B6" i="5"/>
  <c r="H16" i="1" l="1"/>
  <c r="E14" i="1"/>
  <c r="B8" i="5"/>
  <c r="B22" i="1" l="1"/>
  <c r="B5" i="5"/>
  <c r="B7" i="5" s="1"/>
  <c r="B10" i="5" s="1"/>
  <c r="E17" i="1"/>
  <c r="B13" i="5"/>
  <c r="B15" i="5" s="1"/>
  <c r="B18" i="5" s="1"/>
  <c r="E5" i="5" l="1"/>
  <c r="E7" i="5" s="1"/>
  <c r="E10" i="5" s="1"/>
  <c r="B23" i="1"/>
</calcChain>
</file>

<file path=xl/sharedStrings.xml><?xml version="1.0" encoding="utf-8"?>
<sst xmlns="http://schemas.openxmlformats.org/spreadsheetml/2006/main" count="116" uniqueCount="71">
  <si>
    <t>Avg. $/Response</t>
  </si>
  <si>
    <t>Avg. $/Transport</t>
  </si>
  <si>
    <t>HHS Provider Relief Funds</t>
  </si>
  <si>
    <t>Paycheck Protection Program</t>
  </si>
  <si>
    <t>Total Allowable Payroll Costs (1.3x multiplier for benefits)</t>
  </si>
  <si>
    <t>Total Available Relief Funding</t>
  </si>
  <si>
    <t>Headcount (March 2020)</t>
  </si>
  <si>
    <t>Gross Wages Paid (March 2020)</t>
  </si>
  <si>
    <t>AVAILABLE FINANCIAL RELIEF</t>
  </si>
  <si>
    <t>Gross Ambulance Transport Revenue</t>
  </si>
  <si>
    <t>Total Ambulance Responses</t>
  </si>
  <si>
    <t>Total Ambulance Transports</t>
  </si>
  <si>
    <t>AMBULANCE TRANSPORT DATA</t>
  </si>
  <si>
    <t>In order to use this financial impact tool, you will need to have access to the following data elements:</t>
  </si>
  <si>
    <t>Gross Revenues from Ambulance Transports</t>
  </si>
  <si>
    <t>Gross Revenues from Treatment in Place</t>
  </si>
  <si>
    <t>Total Full Time Equivalents (FTEs)</t>
  </si>
  <si>
    <t>Total Direct COVID Costs (i.e., PPE costs)</t>
  </si>
  <si>
    <t>Total Relief Funding/Day</t>
  </si>
  <si>
    <t>Revenue Impact Calculations</t>
  </si>
  <si>
    <t>Baseline Measurement Period (March 2019)</t>
  </si>
  <si>
    <t>FINANCIAL DATA</t>
  </si>
  <si>
    <t>Gross Ambulance Treat-In-Place Revenue</t>
  </si>
  <si>
    <t>Avg. $/TIP</t>
  </si>
  <si>
    <t>Projected Total Gross Avenue Revenues</t>
  </si>
  <si>
    <t>Expense Calculations</t>
  </si>
  <si>
    <t>Gross Monthly Payroll</t>
  </si>
  <si>
    <t>Total Non-Payroll Expenses from Operations</t>
  </si>
  <si>
    <t>Total FTEs</t>
  </si>
  <si>
    <t>Total Monthly Expenses</t>
  </si>
  <si>
    <t>Financial Impact Analysis</t>
  </si>
  <si>
    <t>June 2020</t>
  </si>
  <si>
    <t>Projected Total Gross Ambulance Revenues</t>
  </si>
  <si>
    <t>Monthly Benefit from Financial Relief Funding</t>
  </si>
  <si>
    <t>Total Gross Receipts from All Sources</t>
  </si>
  <si>
    <t>Monthly Margin</t>
  </si>
  <si>
    <t>HHS Provider Relief Funds - Tranche 1</t>
  </si>
  <si>
    <t>Financial Relief Elements</t>
  </si>
  <si>
    <t>Total Headcount (March 2020)</t>
  </si>
  <si>
    <t>Projected Monthly Benefit Costs</t>
  </si>
  <si>
    <t>Gross Monthly Benefits Costs</t>
  </si>
  <si>
    <t>Estimated 2019 Medicare FFS Revenue</t>
  </si>
  <si>
    <t>Total Relief Funding/30 day month</t>
  </si>
  <si>
    <t>Number of Vehicles listed in PECOS on 4/1/2020</t>
  </si>
  <si>
    <t>HHS Provider Relief Funds - Tranche 2</t>
  </si>
  <si>
    <t>PPP Loan Amount (if known)</t>
  </si>
  <si>
    <t>COVID Measurement Period (March/April 2020)</t>
  </si>
  <si>
    <t>Total Ambulance Responses (March 2020)</t>
  </si>
  <si>
    <t>Total Ambulance Transports (March 2020)</t>
  </si>
  <si>
    <t>Projected Gross Ambulance Transport Revenue (March 2020)</t>
  </si>
  <si>
    <t>Projected TIP (March 2020)</t>
  </si>
  <si>
    <t>Projected Total Gross Ambulance Revenues (March 2020)</t>
  </si>
  <si>
    <t>Projected Gross Ambulance Transport Revenue (April 2020)</t>
  </si>
  <si>
    <t>Projected TIP (April 2020)</t>
  </si>
  <si>
    <t>Projected Total Gross Ambulance Revenues (April 2020)</t>
  </si>
  <si>
    <t>FINANCIAL IMPACT FOR GENERAL ALLOCATION APPLICATION PURPOSES</t>
  </si>
  <si>
    <t>Proj. March 2020 Revenues as % of March 2019 Revenues</t>
  </si>
  <si>
    <t>Proj. April 2020 Revenues as % of March 2019 Revenues</t>
  </si>
  <si>
    <t>Total Full Time Equivalents (FTEs) - March 2020</t>
  </si>
  <si>
    <t>Total Gross Wages Paid, if known (March 2020)</t>
  </si>
  <si>
    <t>Total Direct COVID Costs (i.e., PPE costs), if known (March 2020)</t>
  </si>
  <si>
    <t>March 2020</t>
  </si>
  <si>
    <t>Total Monthly Expenses - March 2020</t>
  </si>
  <si>
    <t>April 2020</t>
  </si>
  <si>
    <t xml:space="preserve">COVID Measurement Period </t>
  </si>
  <si>
    <t>Total Ambulance Responses (April 2020)</t>
  </si>
  <si>
    <t>Total Ambulance Transports (April 2020)</t>
  </si>
  <si>
    <t>Total Full Time Equivalents (FTEs) - April 2020</t>
  </si>
  <si>
    <t>Total Gross Wages Paid, if known (April 2020)</t>
  </si>
  <si>
    <t>Total Direct COVID Costs (i.e., PPE costs), if known (April 2020)</t>
  </si>
  <si>
    <r>
      <t>American Ambulance Association COVID-19 Financial Impact Tool (</t>
    </r>
    <r>
      <rPr>
        <b/>
        <sz val="11"/>
        <color rgb="FFFF0000"/>
        <rFont val="Calibri"/>
        <family val="2"/>
        <scheme val="minor"/>
      </rPr>
      <t>V2 Updated May 4, 2020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</si>
</sst>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_);[Red]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ont="1"/>
    <xf numFmtId="0" fontId="0" fillId="0" borderId="0" xfId="0" applyFill="1"/>
    <xf numFmtId="1" fontId="0" fillId="0" borderId="0" xfId="0" applyNumberFormat="1" applyFill="1"/>
    <xf numFmtId="1" fontId="0" fillId="0" borderId="0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Fill="1"/>
    <xf numFmtId="3" fontId="0" fillId="0" borderId="0" xfId="0" applyNumberFormat="1"/>
    <xf numFmtId="0" fontId="1" fillId="0" borderId="0" xfId="0" applyFont="1" applyFill="1"/>
    <xf numFmtId="0" fontId="0" fillId="0" borderId="0" xfId="0" applyFont="1" applyFill="1"/>
    <xf numFmtId="164" fontId="0" fillId="0" borderId="0" xfId="0" applyNumberFormat="1" applyFont="1" applyFill="1"/>
    <xf numFmtId="10" fontId="0" fillId="0" borderId="0" xfId="0" applyNumberFormat="1" applyFill="1"/>
    <xf numFmtId="10" fontId="1" fillId="0" borderId="0" xfId="0" applyNumberFormat="1" applyFont="1" applyFill="1"/>
    <xf numFmtId="10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3" borderId="1" xfId="0" applyFont="1" applyFill="1" applyBorder="1"/>
    <xf numFmtId="10" fontId="0" fillId="3" borderId="2" xfId="0" applyNumberFormat="1" applyFill="1" applyBorder="1"/>
    <xf numFmtId="0" fontId="0" fillId="3" borderId="3" xfId="0" applyFill="1" applyBorder="1"/>
    <xf numFmtId="0" fontId="0" fillId="3" borderId="4" xfId="0" applyFont="1" applyFill="1" applyBorder="1"/>
    <xf numFmtId="10" fontId="0" fillId="3" borderId="0" xfId="0" applyNumberFormat="1" applyFill="1" applyBorder="1"/>
    <xf numFmtId="10" fontId="1" fillId="3" borderId="5" xfId="0" applyNumberFormat="1" applyFont="1" applyFill="1" applyBorder="1"/>
    <xf numFmtId="1" fontId="0" fillId="3" borderId="0" xfId="0" applyNumberFormat="1" applyFill="1" applyBorder="1"/>
    <xf numFmtId="0" fontId="1" fillId="3" borderId="6" xfId="0" applyFont="1" applyFill="1" applyBorder="1"/>
    <xf numFmtId="10" fontId="0" fillId="3" borderId="7" xfId="0" applyNumberFormat="1" applyFill="1" applyBorder="1"/>
    <xf numFmtId="10" fontId="0" fillId="3" borderId="8" xfId="0" applyNumberFormat="1" applyFill="1" applyBorder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/>
    <xf numFmtId="166" fontId="0" fillId="0" borderId="0" xfId="1" applyNumberFormat="1" applyFont="1"/>
    <xf numFmtId="166" fontId="0" fillId="2" borderId="0" xfId="1" applyNumberFormat="1" applyFont="1" applyFill="1" applyProtection="1">
      <protection locked="0"/>
    </xf>
    <xf numFmtId="166" fontId="0" fillId="4" borderId="0" xfId="1" applyNumberFormat="1" applyFont="1" applyFill="1"/>
    <xf numFmtId="44" fontId="0" fillId="0" borderId="0" xfId="2" applyFont="1" applyFill="1"/>
    <xf numFmtId="167" fontId="0" fillId="0" borderId="0" xfId="2" applyNumberFormat="1" applyFont="1"/>
    <xf numFmtId="167" fontId="0" fillId="0" borderId="0" xfId="2" applyNumberFormat="1" applyFont="1" applyFill="1"/>
    <xf numFmtId="167" fontId="0" fillId="4" borderId="0" xfId="2" applyNumberFormat="1" applyFont="1" applyFill="1"/>
    <xf numFmtId="168" fontId="1" fillId="0" borderId="0" xfId="2" applyNumberFormat="1" applyFont="1"/>
    <xf numFmtId="166" fontId="0" fillId="0" borderId="0" xfId="1" applyNumberFormat="1" applyFont="1" applyFill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0" fillId="0" borderId="0" xfId="2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5"/>
  <sheetViews>
    <sheetView tabSelected="1" zoomScale="150" zoomScaleNormal="150" workbookViewId="0">
      <selection activeCell="C3" sqref="C3"/>
    </sheetView>
  </sheetViews>
  <sheetFormatPr defaultColWidth="8.86328125" defaultRowHeight="14.25" x14ac:dyDescent="0.45"/>
  <cols>
    <col min="1" max="1" width="66.1328125" customWidth="1"/>
    <col min="2" max="2" width="20.1328125" customWidth="1"/>
    <col min="3" max="3" width="29.3984375" customWidth="1"/>
  </cols>
  <sheetData>
    <row r="2" spans="1:2" x14ac:dyDescent="0.45">
      <c r="A2" s="1" t="s">
        <v>70</v>
      </c>
    </row>
    <row r="4" spans="1:2" x14ac:dyDescent="0.45">
      <c r="A4" t="s">
        <v>13</v>
      </c>
    </row>
    <row r="6" spans="1:2" x14ac:dyDescent="0.45">
      <c r="A6" s="1" t="s">
        <v>46</v>
      </c>
    </row>
    <row r="7" spans="1:2" x14ac:dyDescent="0.45">
      <c r="A7" t="s">
        <v>47</v>
      </c>
      <c r="B7" s="33"/>
    </row>
    <row r="8" spans="1:2" x14ac:dyDescent="0.45">
      <c r="A8" t="s">
        <v>48</v>
      </c>
      <c r="B8" s="33"/>
    </row>
    <row r="9" spans="1:2" x14ac:dyDescent="0.45">
      <c r="A9" t="s">
        <v>58</v>
      </c>
      <c r="B9" s="33"/>
    </row>
    <row r="10" spans="1:2" x14ac:dyDescent="0.45">
      <c r="A10" t="s">
        <v>59</v>
      </c>
      <c r="B10" s="33"/>
    </row>
    <row r="11" spans="1:2" x14ac:dyDescent="0.45">
      <c r="A11" t="s">
        <v>60</v>
      </c>
      <c r="B11" s="33"/>
    </row>
    <row r="12" spans="1:2" x14ac:dyDescent="0.45">
      <c r="B12" s="33"/>
    </row>
    <row r="13" spans="1:2" x14ac:dyDescent="0.45">
      <c r="A13" t="s">
        <v>65</v>
      </c>
      <c r="B13" s="33"/>
    </row>
    <row r="14" spans="1:2" x14ac:dyDescent="0.45">
      <c r="A14" t="s">
        <v>66</v>
      </c>
      <c r="B14" s="33"/>
    </row>
    <row r="15" spans="1:2" x14ac:dyDescent="0.45">
      <c r="A15" t="s">
        <v>67</v>
      </c>
      <c r="B15" s="33"/>
    </row>
    <row r="16" spans="1:2" x14ac:dyDescent="0.45">
      <c r="A16" t="s">
        <v>68</v>
      </c>
      <c r="B16" s="33"/>
    </row>
    <row r="17" spans="1:3" x14ac:dyDescent="0.45">
      <c r="A17" t="s">
        <v>69</v>
      </c>
      <c r="B17" s="33"/>
    </row>
    <row r="18" spans="1:3" x14ac:dyDescent="0.45">
      <c r="B18" s="32"/>
    </row>
    <row r="19" spans="1:3" x14ac:dyDescent="0.45">
      <c r="A19" s="1" t="s">
        <v>20</v>
      </c>
      <c r="B19" s="32"/>
    </row>
    <row r="20" spans="1:3" x14ac:dyDescent="0.45">
      <c r="A20" t="s">
        <v>10</v>
      </c>
      <c r="B20" s="33"/>
    </row>
    <row r="21" spans="1:3" x14ac:dyDescent="0.45">
      <c r="A21" t="s">
        <v>11</v>
      </c>
      <c r="B21" s="33"/>
    </row>
    <row r="22" spans="1:3" x14ac:dyDescent="0.45">
      <c r="A22" t="s">
        <v>14</v>
      </c>
      <c r="B22" s="33"/>
    </row>
    <row r="23" spans="1:3" x14ac:dyDescent="0.45">
      <c r="A23" t="s">
        <v>15</v>
      </c>
      <c r="B23" s="33"/>
    </row>
    <row r="24" spans="1:3" x14ac:dyDescent="0.45">
      <c r="A24" t="s">
        <v>16</v>
      </c>
      <c r="B24" s="33"/>
    </row>
    <row r="25" spans="1:3" x14ac:dyDescent="0.45">
      <c r="A25" s="3" t="s">
        <v>26</v>
      </c>
      <c r="B25" s="33"/>
    </row>
    <row r="26" spans="1:3" x14ac:dyDescent="0.45">
      <c r="A26" s="3" t="s">
        <v>27</v>
      </c>
      <c r="B26" s="33"/>
    </row>
    <row r="27" spans="1:3" x14ac:dyDescent="0.45">
      <c r="B27" s="32"/>
    </row>
    <row r="28" spans="1:3" x14ac:dyDescent="0.45">
      <c r="A28" s="1" t="s">
        <v>37</v>
      </c>
      <c r="B28" s="32"/>
    </row>
    <row r="29" spans="1:3" x14ac:dyDescent="0.45">
      <c r="A29" t="s">
        <v>36</v>
      </c>
      <c r="B29" s="33"/>
    </row>
    <row r="30" spans="1:3" x14ac:dyDescent="0.45">
      <c r="A30" t="s">
        <v>44</v>
      </c>
      <c r="B30" s="33"/>
    </row>
    <row r="31" spans="1:3" x14ac:dyDescent="0.45">
      <c r="A31" t="s">
        <v>7</v>
      </c>
      <c r="B31" s="33"/>
    </row>
    <row r="32" spans="1:3" x14ac:dyDescent="0.45">
      <c r="A32" t="s">
        <v>38</v>
      </c>
      <c r="B32" s="33"/>
      <c r="C32" s="1"/>
    </row>
    <row r="33" spans="1:3" x14ac:dyDescent="0.45">
      <c r="A33" t="s">
        <v>45</v>
      </c>
      <c r="B33" s="33"/>
      <c r="C33" s="1"/>
    </row>
    <row r="35" spans="1:3" x14ac:dyDescent="0.45">
      <c r="A35" t="s">
        <v>43</v>
      </c>
      <c r="B35" s="3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9"/>
  <sheetViews>
    <sheetView topLeftCell="D1" zoomScale="130" zoomScaleNormal="130" workbookViewId="0">
      <selection activeCell="H14" sqref="H14"/>
    </sheetView>
  </sheetViews>
  <sheetFormatPr defaultColWidth="8.86328125" defaultRowHeight="14.25" x14ac:dyDescent="0.45"/>
  <cols>
    <col min="1" max="1" width="51.3984375" customWidth="1"/>
    <col min="2" max="2" width="16.86328125" customWidth="1"/>
    <col min="3" max="3" width="15.1328125" customWidth="1"/>
    <col min="4" max="4" width="54.59765625" customWidth="1"/>
    <col min="5" max="5" width="16.1328125" customWidth="1"/>
    <col min="6" max="6" width="14.1328125" customWidth="1"/>
    <col min="7" max="7" width="51.265625" customWidth="1"/>
    <col min="8" max="8" width="18.265625" customWidth="1"/>
  </cols>
  <sheetData>
    <row r="1" spans="1:9" x14ac:dyDescent="0.45">
      <c r="A1" s="10" t="s">
        <v>19</v>
      </c>
      <c r="B1" s="10"/>
      <c r="C1" s="4"/>
      <c r="D1" s="4"/>
      <c r="E1" s="10"/>
      <c r="F1" s="4"/>
      <c r="G1" s="4"/>
      <c r="H1" s="4"/>
      <c r="I1" s="4"/>
    </row>
    <row r="2" spans="1:9" x14ac:dyDescent="0.45">
      <c r="A2" s="4"/>
      <c r="B2" s="4"/>
      <c r="C2" s="4"/>
      <c r="D2" s="4"/>
      <c r="E2" s="4"/>
      <c r="F2" s="4"/>
      <c r="G2" s="4"/>
      <c r="H2" s="4"/>
      <c r="I2" s="4"/>
    </row>
    <row r="3" spans="1:9" x14ac:dyDescent="0.45">
      <c r="A3" s="10" t="s">
        <v>20</v>
      </c>
      <c r="B3" s="10"/>
      <c r="C3" s="4"/>
      <c r="D3" s="10" t="s">
        <v>46</v>
      </c>
      <c r="E3" s="10"/>
      <c r="F3" s="4"/>
      <c r="G3" s="10"/>
      <c r="H3" s="4"/>
      <c r="I3" s="4"/>
    </row>
    <row r="4" spans="1:9" x14ac:dyDescent="0.45">
      <c r="A4" s="10"/>
      <c r="B4" s="10"/>
      <c r="C4" s="4"/>
      <c r="D4" s="10"/>
      <c r="E4" s="10"/>
      <c r="F4" s="4"/>
      <c r="G4" s="10"/>
      <c r="H4" s="4"/>
      <c r="I4" s="4"/>
    </row>
    <row r="5" spans="1:9" x14ac:dyDescent="0.45">
      <c r="A5" s="10" t="s">
        <v>12</v>
      </c>
      <c r="B5" s="10"/>
      <c r="C5" s="4"/>
      <c r="D5" s="10" t="s">
        <v>12</v>
      </c>
      <c r="E5" s="10"/>
      <c r="F5" s="4"/>
      <c r="G5" s="10"/>
      <c r="H5" s="4"/>
      <c r="I5" s="4"/>
    </row>
    <row r="6" spans="1:9" x14ac:dyDescent="0.45">
      <c r="A6" t="s">
        <v>10</v>
      </c>
      <c r="B6" s="34">
        <f>RequiredInputs!B20</f>
        <v>0</v>
      </c>
      <c r="C6" s="4"/>
      <c r="D6" t="s">
        <v>47</v>
      </c>
      <c r="E6" s="34">
        <f>RequiredInputs!B7</f>
        <v>0</v>
      </c>
      <c r="F6" s="4"/>
      <c r="G6" t="s">
        <v>65</v>
      </c>
      <c r="H6" s="34">
        <f>RequiredInputs!B13</f>
        <v>0</v>
      </c>
      <c r="I6" s="4"/>
    </row>
    <row r="7" spans="1:9" x14ac:dyDescent="0.45">
      <c r="A7" t="s">
        <v>11</v>
      </c>
      <c r="B7" s="34">
        <f>RequiredInputs!B21</f>
        <v>0</v>
      </c>
      <c r="C7" s="4"/>
      <c r="D7" t="s">
        <v>48</v>
      </c>
      <c r="E7" s="34">
        <f>RequiredInputs!B8</f>
        <v>0</v>
      </c>
      <c r="F7" s="4"/>
      <c r="G7" t="s">
        <v>66</v>
      </c>
      <c r="H7" s="34">
        <f>RequiredInputs!B14</f>
        <v>0</v>
      </c>
      <c r="I7" s="4"/>
    </row>
    <row r="8" spans="1:9" x14ac:dyDescent="0.45">
      <c r="B8" s="40"/>
      <c r="C8" s="4"/>
      <c r="E8" s="40"/>
      <c r="F8" s="4"/>
      <c r="H8" s="40"/>
      <c r="I8" s="4"/>
    </row>
    <row r="9" spans="1:9" x14ac:dyDescent="0.45">
      <c r="B9" s="40"/>
      <c r="C9" s="4"/>
      <c r="E9" s="40"/>
      <c r="F9" s="4"/>
      <c r="H9" s="40"/>
      <c r="I9" s="4"/>
    </row>
    <row r="10" spans="1:9" x14ac:dyDescent="0.45">
      <c r="A10" s="10"/>
      <c r="B10" s="4"/>
      <c r="C10" s="4"/>
      <c r="D10" s="10"/>
      <c r="F10" s="4"/>
      <c r="G10" s="10"/>
      <c r="I10" s="4"/>
    </row>
    <row r="11" spans="1:9" x14ac:dyDescent="0.45">
      <c r="A11" s="10" t="s">
        <v>21</v>
      </c>
      <c r="B11" s="8"/>
      <c r="C11" s="4"/>
      <c r="D11" s="10" t="s">
        <v>21</v>
      </c>
      <c r="F11" s="4"/>
      <c r="G11" s="10" t="s">
        <v>21</v>
      </c>
      <c r="I11" s="4"/>
    </row>
    <row r="12" spans="1:9" x14ac:dyDescent="0.45">
      <c r="A12" s="11" t="s">
        <v>9</v>
      </c>
      <c r="B12" s="38">
        <f>RequiredInputs!B22</f>
        <v>0</v>
      </c>
      <c r="C12" s="4"/>
      <c r="D12" s="11" t="s">
        <v>49</v>
      </c>
      <c r="E12" s="37" t="e">
        <f>ROUND(B15*E7,0)</f>
        <v>#DIV/0!</v>
      </c>
      <c r="F12" s="4"/>
      <c r="G12" s="11" t="s">
        <v>52</v>
      </c>
      <c r="H12" s="37" t="e">
        <f>H7*B15</f>
        <v>#DIV/0!</v>
      </c>
      <c r="I12" s="4"/>
    </row>
    <row r="13" spans="1:9" x14ac:dyDescent="0.45">
      <c r="A13" s="11" t="s">
        <v>22</v>
      </c>
      <c r="B13" s="38">
        <f>RequiredInputs!B23</f>
        <v>0</v>
      </c>
      <c r="C13" s="4"/>
      <c r="D13" s="11" t="s">
        <v>50</v>
      </c>
      <c r="E13" s="37" t="e">
        <f>ROUND(B16*(E6-E7),0)</f>
        <v>#DIV/0!</v>
      </c>
      <c r="F13" s="4"/>
      <c r="G13" s="11" t="s">
        <v>53</v>
      </c>
      <c r="H13" s="43" t="e">
        <f>(H6-H7)*B16</f>
        <v>#DIV/0!</v>
      </c>
      <c r="I13" s="4"/>
    </row>
    <row r="14" spans="1:9" x14ac:dyDescent="0.45">
      <c r="A14" s="11" t="s">
        <v>24</v>
      </c>
      <c r="B14" s="37">
        <f>B12+B13</f>
        <v>0</v>
      </c>
      <c r="C14" s="4"/>
      <c r="D14" s="11" t="s">
        <v>51</v>
      </c>
      <c r="E14" s="37" t="e">
        <f>SUM(E12+E13)</f>
        <v>#DIV/0!</v>
      </c>
      <c r="F14" s="11"/>
      <c r="G14" s="11" t="s">
        <v>54</v>
      </c>
      <c r="H14" s="37" t="e">
        <f>SUM(H12+H13)</f>
        <v>#DIV/0!</v>
      </c>
      <c r="I14" s="4"/>
    </row>
    <row r="15" spans="1:9" x14ac:dyDescent="0.45">
      <c r="A15" s="11" t="s">
        <v>1</v>
      </c>
      <c r="B15" s="35" t="e">
        <f>ROUND(B12/B7,2)</f>
        <v>#DIV/0!</v>
      </c>
      <c r="C15" s="4"/>
      <c r="D15" s="11" t="s">
        <v>1</v>
      </c>
      <c r="E15" s="35" t="e">
        <f>ROUND(E12/E7,2)</f>
        <v>#DIV/0!</v>
      </c>
      <c r="F15" s="11"/>
      <c r="G15" s="11" t="s">
        <v>1</v>
      </c>
      <c r="H15" s="35" t="e">
        <f>H12/H7</f>
        <v>#DIV/0!</v>
      </c>
      <c r="I15" s="4"/>
    </row>
    <row r="16" spans="1:9" x14ac:dyDescent="0.45">
      <c r="A16" s="11" t="s">
        <v>23</v>
      </c>
      <c r="B16" s="35" t="e">
        <f>ROUND(B13/(B6-B7),2)</f>
        <v>#DIV/0!</v>
      </c>
      <c r="C16" s="8"/>
      <c r="D16" s="12" t="s">
        <v>23</v>
      </c>
      <c r="E16" s="35" t="e">
        <f>ROUND(E13/(E6-E7),2)</f>
        <v>#DIV/0!</v>
      </c>
      <c r="F16" s="8"/>
      <c r="G16" s="12" t="s">
        <v>23</v>
      </c>
      <c r="H16" s="35" t="e">
        <f>H13/(H6-H7)</f>
        <v>#DIV/0!</v>
      </c>
      <c r="I16" s="4"/>
    </row>
    <row r="17" spans="1:9" x14ac:dyDescent="0.45">
      <c r="A17" s="12" t="s">
        <v>0</v>
      </c>
      <c r="B17" s="35" t="e">
        <f>ROUND(B14/B6,2)</f>
        <v>#DIV/0!</v>
      </c>
      <c r="C17" s="4"/>
      <c r="D17" s="12" t="s">
        <v>0</v>
      </c>
      <c r="E17" s="35" t="e">
        <f>ROUND(E14/E6,2)</f>
        <v>#DIV/0!</v>
      </c>
      <c r="F17" s="4"/>
      <c r="G17" s="12" t="s">
        <v>0</v>
      </c>
      <c r="H17" s="35" t="e">
        <f>H14/H6</f>
        <v>#DIV/0!</v>
      </c>
      <c r="I17" s="4"/>
    </row>
    <row r="18" spans="1:9" x14ac:dyDescent="0.45">
      <c r="A18" s="10"/>
      <c r="B18" s="4"/>
      <c r="C18" s="4"/>
      <c r="D18" s="10"/>
      <c r="E18" s="4"/>
      <c r="F18" s="4"/>
      <c r="G18" s="10"/>
      <c r="H18" s="4"/>
      <c r="I18" s="4"/>
    </row>
    <row r="19" spans="1:9" x14ac:dyDescent="0.45">
      <c r="A19" s="11"/>
      <c r="B19" s="5"/>
      <c r="C19" s="4"/>
      <c r="D19" s="11"/>
      <c r="E19" s="5"/>
      <c r="F19" s="4"/>
      <c r="G19" s="11"/>
      <c r="H19" s="5"/>
      <c r="I19" s="4"/>
    </row>
    <row r="20" spans="1:9" ht="14.65" thickBot="1" x14ac:dyDescent="0.5">
      <c r="A20" s="11"/>
      <c r="B20" s="5"/>
      <c r="C20" s="4"/>
      <c r="D20" s="11"/>
      <c r="E20" s="5"/>
      <c r="F20" s="4"/>
      <c r="G20" s="11"/>
      <c r="H20" s="5"/>
      <c r="I20" s="4"/>
    </row>
    <row r="21" spans="1:9" x14ac:dyDescent="0.45">
      <c r="A21" s="19" t="s">
        <v>55</v>
      </c>
      <c r="B21" s="20"/>
      <c r="C21" s="21"/>
      <c r="D21" s="11"/>
      <c r="E21" s="13"/>
      <c r="F21" s="4"/>
      <c r="G21" s="11"/>
      <c r="H21" s="13"/>
      <c r="I21" s="4"/>
    </row>
    <row r="22" spans="1:9" x14ac:dyDescent="0.45">
      <c r="A22" s="22" t="s">
        <v>56</v>
      </c>
      <c r="B22" s="23" t="e">
        <f>E14/B14</f>
        <v>#DIV/0!</v>
      </c>
      <c r="C22" s="24"/>
      <c r="D22" s="14"/>
      <c r="E22" s="4"/>
      <c r="F22" s="4"/>
      <c r="G22" s="10"/>
      <c r="H22" s="4"/>
      <c r="I22" s="4"/>
    </row>
    <row r="23" spans="1:9" x14ac:dyDescent="0.45">
      <c r="A23" s="22" t="s">
        <v>57</v>
      </c>
      <c r="B23" s="23" t="e">
        <f>H14/B14</f>
        <v>#DIV/0!</v>
      </c>
      <c r="C23" s="24"/>
      <c r="D23" s="10"/>
      <c r="E23" s="4"/>
      <c r="F23" s="4"/>
      <c r="G23" s="10"/>
      <c r="H23" s="4"/>
      <c r="I23" s="4"/>
    </row>
    <row r="24" spans="1:9" x14ac:dyDescent="0.45">
      <c r="A24" s="22"/>
      <c r="B24" s="25"/>
      <c r="C24" s="24"/>
      <c r="D24" s="11"/>
      <c r="E24" s="4"/>
      <c r="F24" s="4"/>
      <c r="G24" s="11"/>
      <c r="H24" s="4"/>
      <c r="I24" s="4"/>
    </row>
    <row r="25" spans="1:9" ht="14.65" thickBot="1" x14ac:dyDescent="0.5">
      <c r="A25" s="26"/>
      <c r="B25" s="27"/>
      <c r="C25" s="28"/>
      <c r="D25" s="10"/>
      <c r="E25" s="4"/>
      <c r="F25" s="4"/>
      <c r="G25" s="10"/>
      <c r="H25" s="4"/>
      <c r="I25" s="4"/>
    </row>
    <row r="26" spans="1:9" x14ac:dyDescent="0.45">
      <c r="A26" s="17"/>
      <c r="B26" s="16"/>
      <c r="C26" s="15"/>
      <c r="D26" s="10"/>
      <c r="E26" s="4"/>
      <c r="F26" s="4"/>
      <c r="G26" s="10"/>
      <c r="H26" s="4"/>
      <c r="I26" s="4"/>
    </row>
    <row r="27" spans="1:9" x14ac:dyDescent="0.45">
      <c r="A27" s="17"/>
      <c r="B27" s="16"/>
      <c r="C27" s="15"/>
      <c r="D27" s="10"/>
      <c r="E27" s="4"/>
      <c r="F27" s="4"/>
      <c r="G27" s="10"/>
      <c r="H27" s="4"/>
      <c r="I27" s="4"/>
    </row>
    <row r="28" spans="1:9" x14ac:dyDescent="0.45">
      <c r="A28" s="18"/>
      <c r="B28" s="7"/>
      <c r="C28" s="16"/>
      <c r="D28" s="11"/>
      <c r="E28" s="8"/>
      <c r="F28" s="4"/>
      <c r="G28" s="11"/>
      <c r="H28" s="8"/>
      <c r="I28" s="4"/>
    </row>
    <row r="29" spans="1:9" x14ac:dyDescent="0.45">
      <c r="A29" s="18"/>
      <c r="B29" s="7"/>
      <c r="C29" s="16"/>
      <c r="D29" s="11"/>
      <c r="E29" s="8"/>
      <c r="F29" s="4"/>
      <c r="G29" s="11"/>
      <c r="H29" s="8"/>
      <c r="I29" s="4"/>
    </row>
    <row r="30" spans="1:9" x14ac:dyDescent="0.45">
      <c r="A30" s="4"/>
      <c r="B30" s="8"/>
      <c r="C30" s="4"/>
      <c r="D30" s="4"/>
      <c r="E30" s="8"/>
      <c r="F30" s="4"/>
      <c r="G30" s="4"/>
      <c r="H30" s="8"/>
      <c r="I30" s="4"/>
    </row>
    <row r="31" spans="1:9" x14ac:dyDescent="0.4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45">
      <c r="A32" s="4"/>
      <c r="B32" s="5"/>
      <c r="C32" s="4"/>
      <c r="D32" s="4"/>
      <c r="E32" s="4"/>
      <c r="F32" s="4"/>
      <c r="G32" s="4"/>
      <c r="H32" s="4"/>
      <c r="I32" s="4"/>
    </row>
    <row r="33" spans="1:9" x14ac:dyDescent="0.45">
      <c r="A33" s="10"/>
      <c r="B33" s="5"/>
      <c r="C33" s="4"/>
      <c r="D33" s="4"/>
      <c r="E33" s="4"/>
      <c r="F33" s="4"/>
      <c r="G33" s="4"/>
      <c r="H33" s="4"/>
      <c r="I33" s="4"/>
    </row>
    <row r="34" spans="1:9" x14ac:dyDescent="0.45">
      <c r="A34" s="11"/>
      <c r="B34" s="13"/>
      <c r="C34" s="4"/>
      <c r="D34" s="4"/>
      <c r="E34" s="4"/>
      <c r="F34" s="4"/>
      <c r="G34" s="4"/>
      <c r="H34" s="4"/>
      <c r="I34" s="4"/>
    </row>
    <row r="35" spans="1:9" x14ac:dyDescent="0.45">
      <c r="A35" s="11"/>
      <c r="B35" s="13"/>
      <c r="C35" s="4"/>
      <c r="D35" s="4"/>
      <c r="E35" s="4"/>
      <c r="F35" s="4"/>
      <c r="G35" s="4"/>
      <c r="H35" s="4"/>
      <c r="I35" s="4"/>
    </row>
    <row r="36" spans="1:9" x14ac:dyDescent="0.45">
      <c r="A36" s="11"/>
      <c r="B36" s="13"/>
      <c r="C36" s="4"/>
      <c r="D36" s="4"/>
      <c r="E36" s="4"/>
      <c r="F36" s="4"/>
      <c r="G36" s="4"/>
      <c r="H36" s="4"/>
      <c r="I36" s="4"/>
    </row>
    <row r="37" spans="1:9" x14ac:dyDescent="0.45">
      <c r="A37" s="11"/>
      <c r="B37" s="13"/>
      <c r="C37" s="4"/>
      <c r="D37" s="4"/>
      <c r="E37" s="4"/>
      <c r="F37" s="4"/>
      <c r="G37" s="4"/>
      <c r="H37" s="4"/>
      <c r="I37" s="4"/>
    </row>
    <row r="38" spans="1:9" x14ac:dyDescent="0.45">
      <c r="A38" s="11"/>
      <c r="B38" s="4"/>
      <c r="C38" s="4"/>
      <c r="D38" s="4"/>
      <c r="E38" s="4"/>
      <c r="F38" s="4"/>
      <c r="G38" s="4"/>
      <c r="H38" s="4"/>
      <c r="I38" s="4"/>
    </row>
    <row r="39" spans="1:9" x14ac:dyDescent="0.45">
      <c r="A39" s="10"/>
      <c r="B39" s="4"/>
      <c r="C39" s="4"/>
      <c r="D39" s="4"/>
      <c r="E39" s="4"/>
      <c r="F39" s="4"/>
      <c r="G39" s="4"/>
      <c r="H39" s="4"/>
      <c r="I39" s="4"/>
    </row>
    <row r="40" spans="1:9" x14ac:dyDescent="0.45">
      <c r="A40" s="11"/>
      <c r="B40" s="13"/>
      <c r="C40" s="4"/>
      <c r="D40" s="4"/>
      <c r="E40" s="4"/>
      <c r="F40" s="4"/>
      <c r="G40" s="4"/>
      <c r="H40" s="4"/>
      <c r="I40" s="4"/>
    </row>
    <row r="41" spans="1:9" x14ac:dyDescent="0.45">
      <c r="A41" s="11"/>
      <c r="B41" s="13"/>
      <c r="C41" s="4"/>
      <c r="D41" s="4"/>
      <c r="E41" s="4"/>
      <c r="F41" s="4"/>
      <c r="G41" s="4"/>
      <c r="H41" s="4"/>
      <c r="I41" s="4"/>
    </row>
    <row r="42" spans="1:9" x14ac:dyDescent="0.45">
      <c r="A42" s="4"/>
      <c r="B42" s="6"/>
      <c r="C42" s="4"/>
      <c r="D42" s="4"/>
      <c r="E42" s="4"/>
      <c r="F42" s="4"/>
      <c r="G42" s="4"/>
      <c r="H42" s="4"/>
      <c r="I42" s="4"/>
    </row>
    <row r="43" spans="1:9" x14ac:dyDescent="0.45">
      <c r="A43" s="4"/>
      <c r="B43" s="7"/>
      <c r="C43" s="4"/>
      <c r="D43" s="4"/>
      <c r="E43" s="4"/>
      <c r="F43" s="4"/>
      <c r="G43" s="4"/>
      <c r="H43" s="4"/>
      <c r="I43" s="4"/>
    </row>
    <row r="44" spans="1:9" x14ac:dyDescent="0.45">
      <c r="A44" s="4"/>
      <c r="B44" s="13"/>
      <c r="C44" s="4"/>
      <c r="D44" s="4"/>
      <c r="E44" s="4"/>
      <c r="F44" s="4"/>
      <c r="G44" s="4"/>
      <c r="H44" s="4"/>
      <c r="I44" s="4"/>
    </row>
    <row r="45" spans="1:9" x14ac:dyDescent="0.45">
      <c r="A45" s="4"/>
      <c r="B45" s="8"/>
      <c r="C45" s="4"/>
      <c r="D45" s="4"/>
      <c r="E45" s="4"/>
      <c r="F45" s="4"/>
      <c r="G45" s="4"/>
      <c r="H45" s="4"/>
      <c r="I45" s="4"/>
    </row>
    <row r="46" spans="1:9" x14ac:dyDescent="0.45">
      <c r="B46" s="2"/>
    </row>
    <row r="49" spans="1:3" x14ac:dyDescent="0.45">
      <c r="B49" s="2"/>
    </row>
    <row r="50" spans="1:3" x14ac:dyDescent="0.45">
      <c r="B50" s="2"/>
    </row>
    <row r="57" spans="1:3" x14ac:dyDescent="0.45">
      <c r="A57" s="1"/>
    </row>
    <row r="59" spans="1:3" x14ac:dyDescent="0.45">
      <c r="A59" s="1"/>
    </row>
    <row r="60" spans="1:3" x14ac:dyDescent="0.45">
      <c r="B60" s="8"/>
    </row>
    <row r="61" spans="1:3" x14ac:dyDescent="0.45">
      <c r="B61" s="8"/>
    </row>
    <row r="62" spans="1:3" x14ac:dyDescent="0.45">
      <c r="B62" s="4"/>
    </row>
    <row r="63" spans="1:3" x14ac:dyDescent="0.45">
      <c r="A63" s="1"/>
      <c r="B63" s="4"/>
      <c r="C63" s="1"/>
    </row>
    <row r="64" spans="1:3" x14ac:dyDescent="0.45">
      <c r="A64" s="3"/>
      <c r="B64" s="8"/>
      <c r="C64" s="1"/>
    </row>
    <row r="65" spans="1:2" x14ac:dyDescent="0.45">
      <c r="A65" s="3"/>
      <c r="B65" s="8"/>
    </row>
    <row r="66" spans="1:2" x14ac:dyDescent="0.45">
      <c r="A66" s="3"/>
      <c r="B66" s="2"/>
    </row>
    <row r="67" spans="1:2" x14ac:dyDescent="0.45">
      <c r="A67" s="3"/>
      <c r="B67" s="2"/>
    </row>
    <row r="69" spans="1:2" x14ac:dyDescent="0.45">
      <c r="B69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topLeftCell="A4" zoomScale="150" zoomScaleNormal="150" workbookViewId="0">
      <selection activeCell="A9" sqref="A9"/>
    </sheetView>
  </sheetViews>
  <sheetFormatPr defaultColWidth="8.86328125" defaultRowHeight="14.25" x14ac:dyDescent="0.45"/>
  <cols>
    <col min="1" max="1" width="41.73046875" customWidth="1"/>
    <col min="2" max="2" width="17.1328125" customWidth="1"/>
    <col min="4" max="4" width="45.73046875" customWidth="1"/>
    <col min="5" max="5" width="17.265625" customWidth="1"/>
  </cols>
  <sheetData>
    <row r="1" spans="1:5" x14ac:dyDescent="0.45">
      <c r="A1" s="1" t="s">
        <v>25</v>
      </c>
    </row>
    <row r="3" spans="1:5" x14ac:dyDescent="0.45">
      <c r="A3" s="10" t="s">
        <v>20</v>
      </c>
      <c r="B3" s="10"/>
      <c r="C3" s="4"/>
      <c r="D3" s="10" t="s">
        <v>46</v>
      </c>
    </row>
    <row r="4" spans="1:5" x14ac:dyDescent="0.45">
      <c r="D4" s="41" t="s">
        <v>61</v>
      </c>
    </row>
    <row r="5" spans="1:5" x14ac:dyDescent="0.45">
      <c r="A5" t="s">
        <v>26</v>
      </c>
      <c r="B5" s="38">
        <f>RequiredInputs!B25</f>
        <v>0</v>
      </c>
      <c r="D5" t="s">
        <v>28</v>
      </c>
      <c r="E5" s="34">
        <f>RequiredInputs!B9</f>
        <v>0</v>
      </c>
    </row>
    <row r="6" spans="1:5" x14ac:dyDescent="0.45">
      <c r="A6" t="s">
        <v>40</v>
      </c>
      <c r="B6" s="37">
        <f>ROUND(B5*0.3,0)</f>
        <v>0</v>
      </c>
      <c r="D6" t="str">
        <f>IF(RequiredInputs!B14&gt;0,"Actual  Monthly Payroll","Projected Monthly Payroll")</f>
        <v>Projected Monthly Payroll</v>
      </c>
      <c r="E6" s="38" t="e">
        <f>IF(RequiredInputs!B10&gt;0,RequiredInputs!B10,ROUND((B5/B7)*E5,0))</f>
        <v>#DIV/0!</v>
      </c>
    </row>
    <row r="7" spans="1:5" x14ac:dyDescent="0.45">
      <c r="A7" t="s">
        <v>16</v>
      </c>
      <c r="B7" s="34">
        <f>RequiredInputs!B24</f>
        <v>0</v>
      </c>
      <c r="D7" t="s">
        <v>39</v>
      </c>
      <c r="E7" s="36" t="e">
        <f>ROUND(E6*0.3,0)</f>
        <v>#DIV/0!</v>
      </c>
    </row>
    <row r="8" spans="1:5" x14ac:dyDescent="0.45">
      <c r="A8" t="s">
        <v>27</v>
      </c>
      <c r="B8" s="38">
        <f>RequiredInputs!B26</f>
        <v>0</v>
      </c>
      <c r="D8" t="s">
        <v>27</v>
      </c>
      <c r="E8" s="36">
        <f>RequiredInputs!B26</f>
        <v>0</v>
      </c>
    </row>
    <row r="9" spans="1:5" x14ac:dyDescent="0.45">
      <c r="A9" t="s">
        <v>17</v>
      </c>
      <c r="B9" s="37">
        <v>0</v>
      </c>
      <c r="D9" t="s">
        <v>17</v>
      </c>
      <c r="E9" s="38">
        <f>RequiredInputs!B11</f>
        <v>0</v>
      </c>
    </row>
    <row r="10" spans="1:5" x14ac:dyDescent="0.45">
      <c r="B10" s="36"/>
      <c r="E10" s="36"/>
    </row>
    <row r="11" spans="1:5" x14ac:dyDescent="0.45">
      <c r="A11" s="1" t="s">
        <v>29</v>
      </c>
      <c r="B11" s="36">
        <f>SUM(B5:B9)</f>
        <v>0</v>
      </c>
      <c r="D11" s="1" t="s">
        <v>62</v>
      </c>
      <c r="E11" s="36" t="e">
        <f>SUM(E5:E9)</f>
        <v>#DIV/0!</v>
      </c>
    </row>
    <row r="13" spans="1:5" x14ac:dyDescent="0.45">
      <c r="D13" s="41" t="s">
        <v>63</v>
      </c>
    </row>
    <row r="14" spans="1:5" x14ac:dyDescent="0.45">
      <c r="D14" t="s">
        <v>28</v>
      </c>
      <c r="E14" s="34">
        <f>RequiredInputs!B15</f>
        <v>0</v>
      </c>
    </row>
    <row r="15" spans="1:5" x14ac:dyDescent="0.45">
      <c r="A15" s="3"/>
      <c r="D15" t="str">
        <f>IF(RequiredInputs!B23&gt;0,"Actual  Monthly Payroll","Projected Monthly Payroll")</f>
        <v>Projected Monthly Payroll</v>
      </c>
      <c r="E15" s="38" t="e">
        <f>IF(RequiredInputs!B16&gt;0,RequiredInputs!B16,ROUND((B14/B16)*E14,0))</f>
        <v>#DIV/0!</v>
      </c>
    </row>
    <row r="16" spans="1:5" x14ac:dyDescent="0.45">
      <c r="A16" s="3"/>
      <c r="D16" t="s">
        <v>39</v>
      </c>
      <c r="E16" s="36" t="e">
        <f>ROUND(E15*0.3,0)</f>
        <v>#DIV/0!</v>
      </c>
    </row>
    <row r="17" spans="4:5" x14ac:dyDescent="0.45">
      <c r="D17" t="s">
        <v>27</v>
      </c>
      <c r="E17" s="36">
        <f>RequiredInputs!B26</f>
        <v>0</v>
      </c>
    </row>
    <row r="18" spans="4:5" x14ac:dyDescent="0.45">
      <c r="D18" t="s">
        <v>17</v>
      </c>
      <c r="E18" s="38">
        <f>RequiredInputs!B17</f>
        <v>0</v>
      </c>
    </row>
    <row r="19" spans="4:5" x14ac:dyDescent="0.45">
      <c r="E19" s="36"/>
    </row>
    <row r="20" spans="4:5" x14ac:dyDescent="0.45">
      <c r="D20" s="1" t="s">
        <v>62</v>
      </c>
      <c r="E20" s="36" t="e">
        <f>SUM(E14:E18)</f>
        <v>#DIV/0!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4"/>
  <sheetViews>
    <sheetView topLeftCell="A4" zoomScale="190" zoomScaleNormal="190" workbookViewId="0">
      <selection activeCell="A31" sqref="A31"/>
    </sheetView>
  </sheetViews>
  <sheetFormatPr defaultColWidth="8.86328125" defaultRowHeight="14.25" x14ac:dyDescent="0.45"/>
  <cols>
    <col min="1" max="1" width="54.1328125" customWidth="1"/>
    <col min="2" max="2" width="16.86328125" customWidth="1"/>
  </cols>
  <sheetData>
    <row r="1" spans="1:3" x14ac:dyDescent="0.45">
      <c r="A1" s="1" t="s">
        <v>8</v>
      </c>
    </row>
    <row r="3" spans="1:3" x14ac:dyDescent="0.45">
      <c r="A3" s="1" t="s">
        <v>2</v>
      </c>
    </row>
    <row r="4" spans="1:3" x14ac:dyDescent="0.45">
      <c r="A4" t="s">
        <v>41</v>
      </c>
      <c r="B4" s="37">
        <f>ROUND(B5/0.0625,0)</f>
        <v>0</v>
      </c>
    </row>
    <row r="5" spans="1:3" x14ac:dyDescent="0.45">
      <c r="A5" t="s">
        <v>36</v>
      </c>
      <c r="B5" s="38">
        <f>RequiredInputs!B29</f>
        <v>0</v>
      </c>
    </row>
    <row r="6" spans="1:3" x14ac:dyDescent="0.45">
      <c r="A6" t="s">
        <v>44</v>
      </c>
      <c r="B6" s="38">
        <f>RequiredInputs!B30</f>
        <v>0</v>
      </c>
    </row>
    <row r="7" spans="1:3" x14ac:dyDescent="0.45">
      <c r="B7" s="9"/>
    </row>
    <row r="8" spans="1:3" x14ac:dyDescent="0.45">
      <c r="A8" s="1" t="s">
        <v>3</v>
      </c>
      <c r="B8" s="9"/>
      <c r="C8" s="1"/>
    </row>
    <row r="9" spans="1:3" x14ac:dyDescent="0.45">
      <c r="A9" s="3" t="s">
        <v>6</v>
      </c>
      <c r="B9" s="34">
        <f>RequiredInputs!B32</f>
        <v>0</v>
      </c>
      <c r="C9" s="1"/>
    </row>
    <row r="10" spans="1:3" x14ac:dyDescent="0.45">
      <c r="A10" s="3" t="s">
        <v>7</v>
      </c>
      <c r="B10" s="38">
        <f>RequiredInputs!B31</f>
        <v>0</v>
      </c>
    </row>
    <row r="11" spans="1:3" x14ac:dyDescent="0.45">
      <c r="A11" s="3" t="s">
        <v>4</v>
      </c>
      <c r="B11" s="36">
        <f>ROUND(B10*1.3,0)</f>
        <v>0</v>
      </c>
    </row>
    <row r="12" spans="1:3" x14ac:dyDescent="0.45">
      <c r="A12" s="3" t="str">
        <f>IF(B9&gt;500,"Ineligible for PPP",IF(RequiredInputs!B33&gt;0,"Actual PPP Loan Proceeds","Estimated PPP Loan Proceeds"))</f>
        <v>Estimated PPP Loan Proceeds</v>
      </c>
      <c r="B12" s="36">
        <f>IF(B9&gt;500,"Ineligible for PPP",IF(RequiredInputs!B33&gt;0,RequiredInputs!B33,ROUND(B11*2.5,0)))</f>
        <v>0</v>
      </c>
    </row>
    <row r="13" spans="1:3" x14ac:dyDescent="0.45">
      <c r="B13" s="36"/>
    </row>
    <row r="14" spans="1:3" x14ac:dyDescent="0.45">
      <c r="A14" s="1" t="s">
        <v>5</v>
      </c>
      <c r="B14" s="36">
        <f>B5+B12+B6</f>
        <v>0</v>
      </c>
    </row>
    <row r="15" spans="1:3" x14ac:dyDescent="0.45">
      <c r="B15" s="36"/>
    </row>
    <row r="16" spans="1:3" x14ac:dyDescent="0.45">
      <c r="B16" s="36"/>
    </row>
    <row r="17" spans="1:2" x14ac:dyDescent="0.45">
      <c r="A17" s="1" t="s">
        <v>18</v>
      </c>
      <c r="B17" s="36">
        <f>ROUND(B14/56,0)</f>
        <v>0</v>
      </c>
    </row>
    <row r="18" spans="1:2" x14ac:dyDescent="0.45">
      <c r="A18" s="1" t="s">
        <v>42</v>
      </c>
      <c r="B18" s="36">
        <f>ROUND(B17*30,0)</f>
        <v>0</v>
      </c>
    </row>
    <row r="22" spans="1:2" x14ac:dyDescent="0.45">
      <c r="B22" s="9"/>
    </row>
    <row r="24" spans="1:2" x14ac:dyDescent="0.45">
      <c r="B24" s="31"/>
    </row>
  </sheetData>
  <sheetProtection algorithmName="SHA-512" hashValue="yzoa1n6hLJbo+anA8LyZqeMQY9e+gpKrdF8TvDY3zx2Z+Xodv9llsl77BoKe1nViP6Qj/3ylTNHRyJIy9UTzHg==" saltValue="ih3JR0CRmD7YroLRWNbkO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"/>
  <sheetViews>
    <sheetView zoomScale="150" zoomScaleNormal="150" workbookViewId="0">
      <selection activeCell="A7" sqref="A7"/>
    </sheetView>
  </sheetViews>
  <sheetFormatPr defaultColWidth="8.86328125" defaultRowHeight="14.25" x14ac:dyDescent="0.45"/>
  <cols>
    <col min="1" max="1" width="45.1328125" customWidth="1"/>
    <col min="2" max="2" width="16.1328125" customWidth="1"/>
    <col min="3" max="3" width="3.86328125" customWidth="1"/>
    <col min="4" max="4" width="41.3984375" customWidth="1"/>
    <col min="5" max="5" width="16.86328125" customWidth="1"/>
    <col min="7" max="7" width="26.59765625" customWidth="1"/>
    <col min="8" max="8" width="18" customWidth="1"/>
  </cols>
  <sheetData>
    <row r="1" spans="1:8" x14ac:dyDescent="0.45">
      <c r="A1" s="1" t="s">
        <v>30</v>
      </c>
    </row>
    <row r="3" spans="1:8" x14ac:dyDescent="0.45">
      <c r="A3" s="30" t="s">
        <v>64</v>
      </c>
      <c r="D3" s="29" t="s">
        <v>31</v>
      </c>
      <c r="G3" s="29"/>
    </row>
    <row r="4" spans="1:8" x14ac:dyDescent="0.45">
      <c r="A4" s="42" t="s">
        <v>61</v>
      </c>
      <c r="D4" s="29"/>
      <c r="G4" s="29"/>
    </row>
    <row r="5" spans="1:8" x14ac:dyDescent="0.45">
      <c r="A5" s="11" t="s">
        <v>32</v>
      </c>
      <c r="B5" s="37" t="e">
        <f>Revenues!E14</f>
        <v>#DIV/0!</v>
      </c>
      <c r="D5" s="11" t="s">
        <v>32</v>
      </c>
      <c r="E5" s="36" t="e">
        <f>((Revenues!E14)+(Revenues!H14))/2</f>
        <v>#DIV/0!</v>
      </c>
      <c r="G5" s="11"/>
      <c r="H5" s="36"/>
    </row>
    <row r="6" spans="1:8" x14ac:dyDescent="0.45">
      <c r="A6" t="s">
        <v>33</v>
      </c>
      <c r="B6" s="36">
        <f>AvailableFinancialRelief!B18</f>
        <v>0</v>
      </c>
      <c r="D6" t="s">
        <v>33</v>
      </c>
      <c r="E6" s="36">
        <v>0</v>
      </c>
      <c r="H6" s="36"/>
    </row>
    <row r="7" spans="1:8" x14ac:dyDescent="0.45">
      <c r="A7" t="s">
        <v>34</v>
      </c>
      <c r="B7" s="36" t="e">
        <f>SUM(B5+B6)</f>
        <v>#DIV/0!</v>
      </c>
      <c r="D7" t="s">
        <v>34</v>
      </c>
      <c r="E7" s="36" t="e">
        <f>SUM(E5+E6)</f>
        <v>#DIV/0!</v>
      </c>
      <c r="H7" s="36"/>
    </row>
    <row r="8" spans="1:8" x14ac:dyDescent="0.45">
      <c r="A8" t="s">
        <v>29</v>
      </c>
      <c r="B8" s="36" t="e">
        <f>Expenses!E11</f>
        <v>#DIV/0!</v>
      </c>
      <c r="D8" t="s">
        <v>29</v>
      </c>
      <c r="E8" s="36" t="e">
        <f>Expenses!E11</f>
        <v>#DIV/0!</v>
      </c>
      <c r="H8" s="36"/>
    </row>
    <row r="9" spans="1:8" x14ac:dyDescent="0.45">
      <c r="B9" s="36"/>
      <c r="E9" s="36"/>
      <c r="H9" s="36"/>
    </row>
    <row r="10" spans="1:8" x14ac:dyDescent="0.45">
      <c r="A10" s="1" t="s">
        <v>35</v>
      </c>
      <c r="B10" s="39" t="e">
        <f>B7-B8</f>
        <v>#DIV/0!</v>
      </c>
      <c r="D10" s="1" t="s">
        <v>35</v>
      </c>
      <c r="E10" s="39" t="e">
        <f>E7-E8</f>
        <v>#DIV/0!</v>
      </c>
      <c r="G10" s="1"/>
      <c r="H10" s="39"/>
    </row>
    <row r="12" spans="1:8" x14ac:dyDescent="0.45">
      <c r="A12" s="41" t="s">
        <v>63</v>
      </c>
    </row>
    <row r="13" spans="1:8" x14ac:dyDescent="0.45">
      <c r="A13" s="11" t="s">
        <v>32</v>
      </c>
      <c r="B13" s="37" t="e">
        <f>Revenues!H14</f>
        <v>#DIV/0!</v>
      </c>
    </row>
    <row r="14" spans="1:8" x14ac:dyDescent="0.45">
      <c r="A14" t="s">
        <v>33</v>
      </c>
      <c r="B14" s="36">
        <f>AvailableFinancialRelief!B18</f>
        <v>0</v>
      </c>
    </row>
    <row r="15" spans="1:8" x14ac:dyDescent="0.45">
      <c r="A15" t="s">
        <v>34</v>
      </c>
      <c r="B15" s="36" t="e">
        <f>SUM(B13+B14)</f>
        <v>#DIV/0!</v>
      </c>
    </row>
    <row r="16" spans="1:8" x14ac:dyDescent="0.45">
      <c r="A16" t="s">
        <v>29</v>
      </c>
      <c r="B16" s="36" t="e">
        <f>Expenses!E20</f>
        <v>#DIV/0!</v>
      </c>
    </row>
    <row r="17" spans="1:2" x14ac:dyDescent="0.45">
      <c r="B17" s="36"/>
    </row>
    <row r="18" spans="1:2" x14ac:dyDescent="0.45">
      <c r="A18" s="1" t="s">
        <v>35</v>
      </c>
      <c r="B18" s="39" t="e">
        <f>B15-B16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RequiredInputs</vt:lpstr>
      <vt:lpstr>Revenues</vt:lpstr>
      <vt:lpstr>Expenses</vt:lpstr>
      <vt:lpstr>AvailableFinancialRelief</vt:lpstr>
      <vt:lpstr>Financial Impact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werfel</dc:creator>
  <cp:lastModifiedBy>arior</cp:lastModifiedBy>
  <dcterms:created xsi:type="dcterms:W3CDTF">2020-04-22T19:46:48Z</dcterms:created>
  <dcterms:modified xsi:type="dcterms:W3CDTF">2020-05-04T17:31:53Z</dcterms:modified>
</cp:coreProperties>
</file>